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1395aca2f28ff381/Área de Trabalho/"/>
    </mc:Choice>
  </mc:AlternateContent>
  <xr:revisionPtr revIDLastSave="2" documentId="8_{953FA872-9ECD-4726-AC15-BDB4131FBCC7}" xr6:coauthVersionLast="47" xr6:coauthVersionMax="47" xr10:uidLastSave="{0A066F49-BA5D-463C-8239-5DB7375857AC}"/>
  <bookViews>
    <workbookView xWindow="-108" yWindow="-108" windowWidth="23256" windowHeight="12456" xr2:uid="{EC8AD338-C338-45C9-B547-20C47D599512}"/>
  </bookViews>
  <sheets>
    <sheet name="Planilha1" sheetId="1" r:id="rId1"/>
  </sheets>
  <definedNames>
    <definedName name="FIN">Planilha1!$B$14</definedName>
    <definedName name="GAR">Planilha1!$B$9</definedName>
    <definedName name="PIS">Planilha1!$B$13</definedName>
    <definedName name="TRANSP">Planilha1!$B$8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  <c r="K5" i="1"/>
  <c r="J5" i="1"/>
  <c r="I5" i="1"/>
  <c r="H5" i="1"/>
  <c r="G5" i="1"/>
  <c r="F5" i="1"/>
  <c r="E5" i="1"/>
  <c r="D5" i="1"/>
  <c r="D6" i="1" s="1"/>
  <c r="C6" i="1"/>
  <c r="N5" i="1" l="1"/>
  <c r="O5" i="1" s="1"/>
  <c r="T5" i="1" s="1"/>
  <c r="U5" i="1" l="1"/>
  <c r="R5" i="1"/>
  <c r="Z5" i="1"/>
  <c r="Y5" i="1"/>
  <c r="P5" i="1"/>
  <c r="P6" i="1" s="1"/>
  <c r="S5" i="1"/>
  <c r="X5" i="1"/>
  <c r="X6" i="1" s="1"/>
  <c r="V5" i="1"/>
  <c r="V6" i="1" s="1"/>
  <c r="O6" i="1"/>
  <c r="W5" i="1" l="1"/>
  <c r="U6" i="1"/>
  <c r="S6" i="1"/>
  <c r="Y6" i="1"/>
  <c r="W6" i="1"/>
  <c r="Z6" i="1"/>
  <c r="T6" i="1"/>
  <c r="R6" i="1"/>
</calcChain>
</file>

<file path=xl/sharedStrings.xml><?xml version="1.0" encoding="utf-8"?>
<sst xmlns="http://schemas.openxmlformats.org/spreadsheetml/2006/main" count="36" uniqueCount="31">
  <si>
    <t>PRODUTO</t>
  </si>
  <si>
    <t>QUANT.</t>
  </si>
  <si>
    <t>VALOR UNITÁRIO</t>
  </si>
  <si>
    <t>VALOR TOTAL</t>
  </si>
  <si>
    <t>ICMS SIMPLES</t>
  </si>
  <si>
    <t>PIS</t>
  </si>
  <si>
    <t>COFINS</t>
  </si>
  <si>
    <t>IPI</t>
  </si>
  <si>
    <t>ISS</t>
  </si>
  <si>
    <t>TRANS.</t>
  </si>
  <si>
    <t>JUROS</t>
  </si>
  <si>
    <t>MARGEM</t>
  </si>
  <si>
    <t>&lt; 100%</t>
  </si>
  <si>
    <t>MARKUP</t>
  </si>
  <si>
    <t>VALOR UNITÁRIO TOTAL</t>
  </si>
  <si>
    <t>VALOR FINAL TOTAL</t>
  </si>
  <si>
    <t>VALOR ICMS/SIMPLES</t>
  </si>
  <si>
    <t>VALOR PIS</t>
  </si>
  <si>
    <t>VALOR COFINS</t>
  </si>
  <si>
    <t>VALOR IPI</t>
  </si>
  <si>
    <t>VALOR ISS</t>
  </si>
  <si>
    <t>TOTAL IMPOSTO</t>
  </si>
  <si>
    <t>VALOR TRANSPORTE</t>
  </si>
  <si>
    <t>VALOR GARANTIA</t>
  </si>
  <si>
    <t>VALOR MARGEM</t>
  </si>
  <si>
    <t>Item 21 - Interface de áudio USB - ARMER</t>
  </si>
  <si>
    <t>TOTAL</t>
  </si>
  <si>
    <t>TRANSPORTE</t>
  </si>
  <si>
    <t>GARANTIA [JUROS]</t>
  </si>
  <si>
    <t>IMPOSTO</t>
  </si>
  <si>
    <t>ICMS/Simples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</si>
</sst>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R$&quot;#,##0.00"/>
    <numFmt numFmtId="165" formatCode="#,##0.0000_);[Red]\(#,##0.0000\)"/>
    <numFmt numFmtId="166" formatCode="&quot;R$&quot;\ #,##0.00"/>
    <numFmt numFmtId="167" formatCode="0.00000"/>
    <numFmt numFmtId="168" formatCode="#,##0.00_ ;[Red]\-#,##0.00\ "/>
  </numFmts>
  <fonts count="13">
    <font>
      <sz val="11"/>
      <color theme="1"/>
      <name val="Aptos Narrow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FFFFFF"/>
      <name val="Arial"/>
      <family val="2"/>
    </font>
    <font>
      <b/>
      <sz val="10"/>
      <color rgb="FFF3F3F3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FF0000"/>
      <name val="Arial"/>
      <family val="2"/>
    </font>
    <font>
      <sz val="9"/>
      <color theme="1"/>
      <name val="Arial"/>
      <family val="2"/>
    </font>
    <font>
      <sz val="9"/>
      <color theme="1"/>
      <name val="VOGUE"/>
    </font>
    <font>
      <sz val="9"/>
      <color rgb="FF333333"/>
      <name val="Rawline"/>
    </font>
    <font>
      <b/>
      <sz val="9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73763"/>
        <bgColor rgb="FF073763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EFEFEF"/>
      </patternFill>
    </fill>
    <fill>
      <patternFill patternType="solid">
        <fgColor rgb="FFD9EAD3"/>
        <bgColor rgb="FFD9EAD3"/>
      </patternFill>
    </fill>
    <fill>
      <patternFill patternType="solid">
        <fgColor rgb="FFEA9999"/>
        <bgColor rgb="FFEA9999"/>
      </patternFill>
    </fill>
    <fill>
      <patternFill patternType="solid">
        <fgColor rgb="FF92D050"/>
        <bgColor rgb="FFEFEFEF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3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6" fillId="0" borderId="7" xfId="0" applyFont="1" applyBorder="1" applyAlignment="1">
      <alignment horizontal="center" vertical="center"/>
    </xf>
    <xf numFmtId="0" fontId="5" fillId="0" borderId="8" xfId="0" applyFont="1" applyBorder="1"/>
    <xf numFmtId="0" fontId="5" fillId="0" borderId="9" xfId="0" applyFont="1" applyBorder="1"/>
    <xf numFmtId="0" fontId="6" fillId="0" borderId="8" xfId="0" applyFont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0" fontId="0" fillId="0" borderId="0" xfId="0"/>
    <xf numFmtId="0" fontId="5" fillId="0" borderId="11" xfId="0" applyFont="1" applyBorder="1"/>
    <xf numFmtId="166" fontId="6" fillId="3" borderId="13" xfId="0" applyNumberFormat="1" applyFont="1" applyFill="1" applyBorder="1" applyAlignment="1">
      <alignment horizontal="center" vertical="center"/>
    </xf>
    <xf numFmtId="9" fontId="6" fillId="0" borderId="14" xfId="0" applyNumberFormat="1" applyFont="1" applyBorder="1" applyAlignment="1">
      <alignment horizontal="center" vertical="center" wrapText="1"/>
    </xf>
    <xf numFmtId="9" fontId="6" fillId="0" borderId="15" xfId="0" applyNumberFormat="1" applyFont="1" applyBorder="1" applyAlignment="1">
      <alignment horizontal="center" vertical="center" wrapText="1"/>
    </xf>
    <xf numFmtId="9" fontId="6" fillId="0" borderId="12" xfId="0" applyNumberFormat="1" applyFont="1" applyBorder="1" applyAlignment="1">
      <alignment horizontal="center" vertical="center" wrapText="1"/>
    </xf>
    <xf numFmtId="10" fontId="6" fillId="4" borderId="16" xfId="0" applyNumberFormat="1" applyFont="1" applyFill="1" applyBorder="1" applyAlignment="1">
      <alignment horizontal="center" vertical="center" wrapText="1"/>
    </xf>
    <xf numFmtId="10" fontId="6" fillId="3" borderId="17" xfId="0" applyNumberFormat="1" applyFont="1" applyFill="1" applyBorder="1" applyAlignment="1">
      <alignment horizontal="center" vertical="center" wrapText="1"/>
    </xf>
    <xf numFmtId="167" fontId="6" fillId="3" borderId="17" xfId="0" applyNumberFormat="1" applyFont="1" applyFill="1" applyBorder="1" applyAlignment="1">
      <alignment horizontal="center" vertical="center" wrapText="1"/>
    </xf>
    <xf numFmtId="166" fontId="6" fillId="5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166" fontId="6" fillId="6" borderId="13" xfId="0" applyNumberFormat="1" applyFont="1" applyFill="1" applyBorder="1" applyAlignment="1">
      <alignment horizontal="center" vertical="center"/>
    </xf>
    <xf numFmtId="166" fontId="6" fillId="5" borderId="13" xfId="0" applyNumberFormat="1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166" fontId="6" fillId="0" borderId="18" xfId="0" applyNumberFormat="1" applyFont="1" applyBorder="1" applyAlignment="1">
      <alignment horizontal="center" vertical="center"/>
    </xf>
    <xf numFmtId="166" fontId="6" fillId="0" borderId="20" xfId="0" applyNumberFormat="1" applyFont="1" applyBorder="1" applyAlignment="1">
      <alignment horizontal="center" vertical="center"/>
    </xf>
    <xf numFmtId="166" fontId="6" fillId="0" borderId="19" xfId="0" applyNumberFormat="1" applyFont="1" applyBorder="1" applyAlignment="1">
      <alignment horizontal="center" vertical="center"/>
    </xf>
    <xf numFmtId="166" fontId="6" fillId="0" borderId="21" xfId="0" applyNumberFormat="1" applyFont="1" applyBorder="1" applyAlignment="1">
      <alignment horizontal="center" vertical="center"/>
    </xf>
    <xf numFmtId="0" fontId="7" fillId="7" borderId="18" xfId="0" applyFont="1" applyFill="1" applyBorder="1" applyAlignment="1">
      <alignment horizontal="left" vertical="center"/>
    </xf>
    <xf numFmtId="0" fontId="7" fillId="8" borderId="22" xfId="0" applyFont="1" applyFill="1" applyBorder="1" applyAlignment="1">
      <alignment horizontal="center" vertical="center"/>
    </xf>
    <xf numFmtId="0" fontId="7" fillId="8" borderId="23" xfId="0" applyFont="1" applyFill="1" applyBorder="1" applyAlignment="1">
      <alignment horizontal="center" vertical="center"/>
    </xf>
    <xf numFmtId="166" fontId="7" fillId="8" borderId="24" xfId="0" applyNumberFormat="1" applyFont="1" applyFill="1" applyBorder="1" applyAlignment="1">
      <alignment horizontal="center" vertical="center"/>
    </xf>
    <xf numFmtId="166" fontId="7" fillId="8" borderId="25" xfId="0" applyNumberFormat="1" applyFont="1" applyFill="1" applyBorder="1" applyAlignment="1">
      <alignment horizontal="center" vertical="center"/>
    </xf>
    <xf numFmtId="0" fontId="7" fillId="8" borderId="25" xfId="0" applyFont="1" applyFill="1" applyBorder="1" applyAlignment="1">
      <alignment horizontal="center" vertical="center"/>
    </xf>
    <xf numFmtId="40" fontId="8" fillId="9" borderId="0" xfId="0" applyNumberFormat="1" applyFont="1" applyFill="1" applyAlignment="1">
      <alignment horizontal="center" vertical="center"/>
    </xf>
    <xf numFmtId="166" fontId="7" fillId="8" borderId="4" xfId="0" applyNumberFormat="1" applyFont="1" applyFill="1" applyBorder="1" applyAlignment="1">
      <alignment horizontal="center" vertical="center"/>
    </xf>
    <xf numFmtId="166" fontId="7" fillId="8" borderId="5" xfId="0" applyNumberFormat="1" applyFont="1" applyFill="1" applyBorder="1" applyAlignment="1">
      <alignment horizontal="center" vertical="center"/>
    </xf>
    <xf numFmtId="166" fontId="7" fillId="8" borderId="26" xfId="0" applyNumberFormat="1" applyFont="1" applyFill="1" applyBorder="1" applyAlignment="1">
      <alignment horizontal="center" vertical="center"/>
    </xf>
    <xf numFmtId="166" fontId="7" fillId="6" borderId="24" xfId="0" applyNumberFormat="1" applyFont="1" applyFill="1" applyBorder="1" applyAlignment="1">
      <alignment horizontal="center" vertical="center"/>
    </xf>
    <xf numFmtId="166" fontId="7" fillId="8" borderId="27" xfId="0" applyNumberFormat="1" applyFont="1" applyFill="1" applyBorder="1" applyAlignment="1">
      <alignment horizontal="center" vertical="center"/>
    </xf>
    <xf numFmtId="166" fontId="7" fillId="5" borderId="24" xfId="0" applyNumberFormat="1" applyFont="1" applyFill="1" applyBorder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10" fontId="1" fillId="0" borderId="28" xfId="0" applyNumberFormat="1" applyFont="1" applyBorder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10" fontId="9" fillId="0" borderId="1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 wrapText="1"/>
    </xf>
    <xf numFmtId="0" fontId="9" fillId="0" borderId="29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168" fontId="1" fillId="0" borderId="0" xfId="0" applyNumberFormat="1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1" fillId="9" borderId="0" xfId="0" applyFont="1" applyFill="1" applyAlignment="1">
      <alignment horizontal="left"/>
    </xf>
    <xf numFmtId="0" fontId="12" fillId="0" borderId="7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10" fontId="9" fillId="0" borderId="30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left" vertical="center"/>
    </xf>
    <xf numFmtId="10" fontId="9" fillId="0" borderId="32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horizontal="left" vertical="center"/>
    </xf>
    <xf numFmtId="10" fontId="9" fillId="0" borderId="3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BC2F3-445A-48F5-A9F7-B5C23AF7E6B4}">
  <dimension ref="A1:Z995"/>
  <sheetViews>
    <sheetView tabSelected="1" workbookViewId="0">
      <selection activeCell="C7" sqref="C7"/>
    </sheetView>
  </sheetViews>
  <sheetFormatPr defaultColWidth="12.77734375" defaultRowHeight="14.4"/>
  <cols>
    <col min="1" max="1" width="48.77734375" bestFit="1" customWidth="1"/>
    <col min="2" max="2" width="14.88671875" customWidth="1"/>
    <col min="3" max="3" width="16" customWidth="1"/>
    <col min="4" max="4" width="15.77734375" customWidth="1"/>
    <col min="5" max="5" width="11" customWidth="1"/>
    <col min="6" max="7" width="10" customWidth="1"/>
    <col min="8" max="8" width="7" customWidth="1"/>
    <col min="9" max="11" width="8.77734375" customWidth="1"/>
    <col min="12" max="12" width="10.33203125" customWidth="1"/>
    <col min="13" max="13" width="15.109375" customWidth="1"/>
    <col min="14" max="14" width="16.33203125" customWidth="1"/>
    <col min="15" max="15" width="15.88671875" customWidth="1"/>
    <col min="16" max="16" width="16.88671875" customWidth="1"/>
    <col min="17" max="17" width="2.44140625" customWidth="1"/>
    <col min="18" max="18" width="17" customWidth="1"/>
    <col min="19" max="19" width="14.5546875" customWidth="1"/>
    <col min="20" max="20" width="16.77734375" customWidth="1"/>
    <col min="21" max="21" width="14.5546875" customWidth="1"/>
    <col min="22" max="22" width="13.44140625" customWidth="1"/>
    <col min="23" max="23" width="19.77734375" customWidth="1"/>
    <col min="24" max="24" width="20.21875" customWidth="1"/>
    <col min="25" max="25" width="18.5546875" customWidth="1"/>
    <col min="26" max="26" width="19.88671875" customWidth="1"/>
  </cols>
  <sheetData>
    <row r="1" spans="1:26" ht="12.75" customHeight="1" thickBot="1">
      <c r="A1" s="1"/>
      <c r="B1" s="1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>
      <c r="A2" s="5" t="s">
        <v>0</v>
      </c>
      <c r="B2" s="6" t="s">
        <v>1</v>
      </c>
      <c r="C2" s="7" t="s">
        <v>2</v>
      </c>
      <c r="D2" s="6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9" t="s">
        <v>15</v>
      </c>
      <c r="Q2" s="3"/>
      <c r="R2" s="10" t="s">
        <v>16</v>
      </c>
      <c r="S2" s="11" t="s">
        <v>17</v>
      </c>
      <c r="T2" s="11" t="s">
        <v>18</v>
      </c>
      <c r="U2" s="11" t="s">
        <v>19</v>
      </c>
      <c r="V2" s="11" t="s">
        <v>20</v>
      </c>
      <c r="W2" s="11" t="s">
        <v>21</v>
      </c>
      <c r="X2" s="11" t="s">
        <v>22</v>
      </c>
      <c r="Y2" s="11" t="s">
        <v>23</v>
      </c>
      <c r="Z2" s="12" t="s">
        <v>24</v>
      </c>
    </row>
    <row r="3" spans="1:26" ht="36" customHeight="1" thickBot="1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  <c r="Q3" s="3"/>
      <c r="R3" s="13"/>
      <c r="S3" s="14"/>
      <c r="T3" s="14"/>
      <c r="U3" s="14"/>
      <c r="V3" s="14"/>
      <c r="W3" s="14"/>
      <c r="X3" s="14"/>
      <c r="Y3" s="14"/>
      <c r="Z3" s="15"/>
    </row>
    <row r="4" spans="1:26" ht="15.75" customHeight="1" thickBot="1">
      <c r="A4" s="16"/>
      <c r="B4" s="17"/>
      <c r="C4" s="17"/>
      <c r="D4" s="18"/>
      <c r="E4" s="19"/>
      <c r="F4" s="17"/>
      <c r="G4" s="17"/>
      <c r="H4" s="17"/>
      <c r="I4" s="17"/>
      <c r="J4" s="17"/>
      <c r="K4" s="17"/>
      <c r="L4" s="17"/>
      <c r="M4" s="17"/>
      <c r="N4" s="18"/>
      <c r="O4" s="20"/>
      <c r="P4" s="18"/>
      <c r="Q4" s="1"/>
      <c r="R4" s="21"/>
      <c r="S4" s="22"/>
      <c r="T4" s="22"/>
      <c r="U4" s="22"/>
      <c r="V4" s="22"/>
      <c r="W4" s="22"/>
      <c r="X4" s="22"/>
      <c r="Y4" s="22"/>
      <c r="Z4" s="23"/>
    </row>
    <row r="5" spans="1:26" ht="16.2" customHeight="1" thickBot="1">
      <c r="A5" s="41" t="s">
        <v>25</v>
      </c>
      <c r="B5" s="36">
        <v>40</v>
      </c>
      <c r="C5" s="24">
        <v>667.5</v>
      </c>
      <c r="D5" s="24">
        <f t="shared" ref="D5" si="0">B5*C5</f>
        <v>26700</v>
      </c>
      <c r="E5" s="25">
        <f>$B$12</f>
        <v>0.04</v>
      </c>
      <c r="F5" s="26">
        <f t="shared" ref="F5" si="1">PIS</f>
        <v>0</v>
      </c>
      <c r="G5" s="26">
        <f t="shared" ref="G5" si="2">FIN</f>
        <v>0</v>
      </c>
      <c r="H5" s="26">
        <f>$B$15</f>
        <v>0</v>
      </c>
      <c r="I5" s="26">
        <f>$B$16</f>
        <v>0</v>
      </c>
      <c r="J5" s="26">
        <f t="shared" ref="J5" si="3">TRANSP</f>
        <v>0</v>
      </c>
      <c r="K5" s="27">
        <f t="shared" ref="K5" si="4">GAR</f>
        <v>0</v>
      </c>
      <c r="L5" s="28">
        <v>9.0999999999999998E-2</v>
      </c>
      <c r="M5" s="29">
        <f>L5+TRANSP+GAR+$B$12+PIS+FIN+$B$15+$B$16</f>
        <v>0.13100000000000001</v>
      </c>
      <c r="N5" s="30">
        <f t="shared" ref="N5" si="5">1/(1-(E5+F5+G5+H5+I5+J5+K5+L5))</f>
        <v>1.1507479861910241</v>
      </c>
      <c r="O5" s="31">
        <f t="shared" ref="O5" si="6">N5*C5</f>
        <v>768.12428078250866</v>
      </c>
      <c r="P5" s="32">
        <f t="shared" ref="P5" si="7">O5*B5</f>
        <v>30724.971231300347</v>
      </c>
      <c r="Q5" s="33"/>
      <c r="R5" s="37">
        <f t="shared" ref="R5" si="8">(ROUND(E5*O5,2))*B5</f>
        <v>1228.8</v>
      </c>
      <c r="S5" s="38">
        <f t="shared" ref="S5" si="9">(ROUND(F5*O5,2))*B5</f>
        <v>0</v>
      </c>
      <c r="T5" s="38">
        <f t="shared" ref="T5" si="10">(ROUND(G5*O5,2))*B5</f>
        <v>0</v>
      </c>
      <c r="U5" s="38">
        <f t="shared" ref="U5" si="11">(ROUND(H5*O5,2))*B5</f>
        <v>0</v>
      </c>
      <c r="V5" s="39">
        <f t="shared" ref="V5" si="12">(ROUND(I5*O5,2))*B5</f>
        <v>0</v>
      </c>
      <c r="W5" s="34">
        <f t="shared" ref="W5" si="13">ROUND(SUM(R5:V5),2)</f>
        <v>1228.8</v>
      </c>
      <c r="X5" s="40">
        <f t="shared" ref="X5" si="14">((ROUND((O5*TRANSP),2)))*B5</f>
        <v>0</v>
      </c>
      <c r="Y5" s="39">
        <f t="shared" ref="Y5" si="15">((ROUND((O5*GAR),2)))*B5</f>
        <v>0</v>
      </c>
      <c r="Z5" s="35">
        <f t="shared" ref="Z5" si="16">((ROUND((O5*L5),2)))*B5</f>
        <v>2796</v>
      </c>
    </row>
    <row r="6" spans="1:26" ht="16.5" customHeight="1" thickBot="1">
      <c r="A6" s="42" t="s">
        <v>26</v>
      </c>
      <c r="B6" s="43"/>
      <c r="C6" s="44">
        <f>SUM(C5:C5)</f>
        <v>667.5</v>
      </c>
      <c r="D6" s="45">
        <f>SUM(D5:D5)</f>
        <v>26700</v>
      </c>
      <c r="E6" s="42" t="s">
        <v>26</v>
      </c>
      <c r="F6" s="46"/>
      <c r="G6" s="46"/>
      <c r="H6" s="46"/>
      <c r="I6" s="46"/>
      <c r="J6" s="46"/>
      <c r="K6" s="46"/>
      <c r="L6" s="46"/>
      <c r="M6" s="46"/>
      <c r="N6" s="43"/>
      <c r="O6" s="44">
        <f>SUM(O5:O5)</f>
        <v>768.12428078250866</v>
      </c>
      <c r="P6" s="44">
        <f>SUM(P5:P5)</f>
        <v>30724.971231300347</v>
      </c>
      <c r="Q6" s="47"/>
      <c r="R6" s="48">
        <f>SUM(R5:R5)</f>
        <v>1228.8</v>
      </c>
      <c r="S6" s="49">
        <f>SUM(S5:S5)</f>
        <v>0</v>
      </c>
      <c r="T6" s="49">
        <f>SUM(T5:T5)</f>
        <v>0</v>
      </c>
      <c r="U6" s="49">
        <f>SUM(U5:U5)</f>
        <v>0</v>
      </c>
      <c r="V6" s="50">
        <f>SUM(V5:V5)</f>
        <v>0</v>
      </c>
      <c r="W6" s="51">
        <f>SUM(W5:W5)</f>
        <v>1228.8</v>
      </c>
      <c r="X6" s="52">
        <f>SUM(X5:X5)</f>
        <v>0</v>
      </c>
      <c r="Y6" s="50">
        <f>SUM(Y5:Y5)</f>
        <v>0</v>
      </c>
      <c r="Z6" s="53">
        <f>SUM(Z5:Z5)</f>
        <v>2796</v>
      </c>
    </row>
    <row r="7" spans="1:26" ht="16.5" customHeight="1" thickBot="1">
      <c r="A7" s="1"/>
      <c r="B7" s="1"/>
      <c r="C7" s="2"/>
      <c r="D7" s="54"/>
      <c r="E7" s="4"/>
      <c r="F7" s="4"/>
      <c r="G7" s="4"/>
      <c r="H7" s="4"/>
      <c r="I7" s="4"/>
      <c r="J7" s="4"/>
      <c r="K7" s="55"/>
      <c r="L7" s="55"/>
      <c r="M7" s="56"/>
      <c r="N7" s="4"/>
      <c r="O7" s="4"/>
      <c r="P7" s="4"/>
      <c r="Q7" s="1"/>
      <c r="R7" s="1"/>
      <c r="S7" s="57"/>
      <c r="T7" s="1"/>
      <c r="U7" s="1"/>
      <c r="V7" s="1"/>
      <c r="W7" s="1"/>
      <c r="X7" s="1"/>
      <c r="Y7" s="1"/>
      <c r="Z7" s="1"/>
    </row>
    <row r="8" spans="1:26" ht="15.6" customHeight="1" thickBot="1">
      <c r="A8" s="58" t="s">
        <v>27</v>
      </c>
      <c r="B8" s="59">
        <v>0</v>
      </c>
      <c r="C8" s="60"/>
      <c r="D8" s="54"/>
      <c r="E8" s="4"/>
      <c r="F8" s="4"/>
      <c r="G8" s="4"/>
      <c r="H8" s="4"/>
      <c r="I8" s="4"/>
      <c r="J8" s="4"/>
      <c r="K8" s="61"/>
      <c r="L8" s="61"/>
      <c r="M8" s="56"/>
      <c r="N8" s="4"/>
      <c r="O8" s="62"/>
      <c r="P8" s="62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6" customHeight="1" thickBot="1">
      <c r="A9" s="63" t="s">
        <v>28</v>
      </c>
      <c r="B9" s="59">
        <v>0</v>
      </c>
      <c r="C9" s="60"/>
      <c r="D9" s="54"/>
      <c r="E9" s="4"/>
      <c r="F9" s="4"/>
      <c r="G9" s="4"/>
      <c r="H9" s="4"/>
      <c r="I9" s="64"/>
      <c r="J9" s="64"/>
      <c r="K9" s="61"/>
      <c r="L9" s="61"/>
      <c r="M9" s="56"/>
      <c r="N9" s="4"/>
      <c r="O9" s="4"/>
      <c r="P9" s="65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 customHeight="1" thickBot="1">
      <c r="A10" s="66"/>
      <c r="B10" s="67"/>
      <c r="C10" s="60"/>
      <c r="D10" s="68"/>
      <c r="E10" s="4"/>
      <c r="F10" s="4"/>
      <c r="G10" s="4"/>
      <c r="H10" s="4"/>
      <c r="I10" s="64"/>
      <c r="J10" s="64"/>
      <c r="K10" s="61"/>
      <c r="L10" s="61"/>
      <c r="M10" s="56"/>
      <c r="N10" s="4"/>
      <c r="O10" s="4"/>
      <c r="P10" s="65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.5" customHeight="1" thickBot="1">
      <c r="A11" s="69" t="s">
        <v>29</v>
      </c>
      <c r="B11" s="70"/>
      <c r="C11" s="60"/>
      <c r="D11" s="54"/>
      <c r="E11" s="4"/>
      <c r="F11" s="4"/>
      <c r="G11" s="4"/>
      <c r="H11" s="4"/>
      <c r="I11" s="64"/>
      <c r="J11" s="64"/>
      <c r="K11" s="61"/>
      <c r="L11" s="61"/>
      <c r="M11" s="56"/>
      <c r="N11" s="4"/>
      <c r="O11" s="4"/>
      <c r="P11" s="65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.5" customHeight="1">
      <c r="A12" s="71" t="s">
        <v>30</v>
      </c>
      <c r="B12" s="72">
        <v>0.04</v>
      </c>
      <c r="C12" s="60"/>
      <c r="D12" s="5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6.5" customHeight="1">
      <c r="A13" s="73" t="s">
        <v>5</v>
      </c>
      <c r="B13" s="72">
        <v>0</v>
      </c>
      <c r="C13" s="60"/>
      <c r="D13" s="5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6.5" customHeight="1">
      <c r="A14" s="73" t="s">
        <v>6</v>
      </c>
      <c r="B14" s="74">
        <v>0</v>
      </c>
      <c r="C14" s="60"/>
      <c r="D14" s="5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6.5" customHeight="1">
      <c r="A15" s="73" t="s">
        <v>7</v>
      </c>
      <c r="B15" s="74">
        <v>0</v>
      </c>
      <c r="C15" s="2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5" customHeight="1" thickBot="1">
      <c r="A16" s="75" t="s">
        <v>8</v>
      </c>
      <c r="B16" s="76">
        <v>0</v>
      </c>
      <c r="C16" s="2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6.5" customHeight="1">
      <c r="A17" s="1"/>
      <c r="B17" s="1"/>
      <c r="C17" s="2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5" customHeight="1">
      <c r="A18" s="1"/>
      <c r="B18" s="1"/>
      <c r="C18" s="2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6.5" customHeight="1">
      <c r="A19" s="1"/>
      <c r="B19" s="1"/>
      <c r="C19" s="2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6.5" customHeight="1">
      <c r="A20" s="1"/>
      <c r="B20" s="1"/>
      <c r="C20" s="2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6.5" customHeight="1">
      <c r="A21" s="1"/>
      <c r="B21" s="1"/>
      <c r="C21" s="2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6.5" customHeight="1">
      <c r="A22" s="1"/>
      <c r="B22" s="1"/>
      <c r="C22" s="2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6.5" customHeight="1">
      <c r="A23" s="1"/>
      <c r="B23" s="1"/>
      <c r="C23" s="2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6.5" customHeight="1">
      <c r="A24" s="1"/>
      <c r="B24" s="1"/>
      <c r="C24" s="2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6.5" customHeight="1">
      <c r="A25" s="1"/>
      <c r="B25" s="1"/>
      <c r="C25" s="2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6.5" customHeight="1">
      <c r="A26" s="1"/>
      <c r="B26" s="1"/>
      <c r="C26" s="2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6.5" customHeight="1">
      <c r="A27" s="1"/>
      <c r="B27" s="1"/>
      <c r="C27" s="2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6.5" customHeight="1">
      <c r="A28" s="1"/>
      <c r="B28" s="1"/>
      <c r="C28" s="2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6.5" customHeight="1">
      <c r="A29" s="1"/>
      <c r="B29" s="1"/>
      <c r="C29" s="2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2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2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2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2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2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2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2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2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2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2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2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2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2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2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2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2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2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2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2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2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2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2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2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2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2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2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2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2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2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2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2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2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2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2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2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2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2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2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2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2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2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2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2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2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2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2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2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2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2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2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2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2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2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2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2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2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2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2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2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2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2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2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2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2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2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2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2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2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2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2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2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2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2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2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2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2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2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2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2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2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2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2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2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2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2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2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2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2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2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2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2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2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2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2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2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2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2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2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2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2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2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2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2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2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2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2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2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2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2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2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2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2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2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2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2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2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2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2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2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2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2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2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2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2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2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2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2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2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2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2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2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2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2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2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2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2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2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2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2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2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2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2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2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2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2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2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2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2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2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2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2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2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2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2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2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2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2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2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2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2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2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2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2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2"/>
      <c r="D193" s="1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2"/>
      <c r="D194" s="1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2"/>
      <c r="D195" s="1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2"/>
      <c r="D196" s="1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2"/>
      <c r="D197" s="1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2"/>
      <c r="D198" s="1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2"/>
      <c r="D199" s="1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2"/>
      <c r="D200" s="1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2"/>
      <c r="D201" s="1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2"/>
      <c r="D202" s="1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2"/>
      <c r="D203" s="1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2"/>
      <c r="D204" s="1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2"/>
      <c r="D205" s="1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2"/>
      <c r="D206" s="1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2"/>
      <c r="D207" s="1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2"/>
      <c r="D208" s="1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2"/>
      <c r="D209" s="1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2"/>
      <c r="D210" s="1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2"/>
      <c r="D211" s="1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2"/>
      <c r="D212" s="1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2"/>
      <c r="D213" s="1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2"/>
      <c r="D214" s="1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2"/>
      <c r="D215" s="1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2"/>
      <c r="D216" s="1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/>
    <row r="218" spans="1:26" ht="15.75" customHeight="1"/>
    <row r="219" spans="1:26" ht="15.75" customHeight="1"/>
    <row r="220" spans="1:26" ht="15.75" customHeight="1"/>
    <row r="221" spans="1:26" ht="15.75" customHeight="1"/>
    <row r="222" spans="1:26" ht="15.75" customHeight="1"/>
    <row r="223" spans="1:26" ht="15.75" customHeight="1"/>
    <row r="224" spans="1:26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34">
    <mergeCell ref="K7:L11"/>
    <mergeCell ref="A10:B10"/>
    <mergeCell ref="A11:B11"/>
    <mergeCell ref="Z2:Z3"/>
    <mergeCell ref="A4:D4"/>
    <mergeCell ref="E4:N4"/>
    <mergeCell ref="O4:P4"/>
    <mergeCell ref="R4:Z4"/>
    <mergeCell ref="A6:B6"/>
    <mergeCell ref="E6:N6"/>
    <mergeCell ref="T2:T3"/>
    <mergeCell ref="U2:U3"/>
    <mergeCell ref="V2:V3"/>
    <mergeCell ref="W2:W3"/>
    <mergeCell ref="X2:X3"/>
    <mergeCell ref="Y2:Y3"/>
    <mergeCell ref="M2:M3"/>
    <mergeCell ref="N2:N3"/>
    <mergeCell ref="O2:O3"/>
    <mergeCell ref="P2:P3"/>
    <mergeCell ref="R2:R3"/>
    <mergeCell ref="S2:S3"/>
    <mergeCell ref="G2:G3"/>
    <mergeCell ref="H2:H3"/>
    <mergeCell ref="I2:I3"/>
    <mergeCell ref="J2:J3"/>
    <mergeCell ref="K2:K3"/>
    <mergeCell ref="L2:L3"/>
    <mergeCell ref="A2:A3"/>
    <mergeCell ref="B2:B3"/>
    <mergeCell ref="C2:C3"/>
    <mergeCell ref="D2:D3"/>
    <mergeCell ref="E2:E3"/>
    <mergeCell ref="F2:F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Planilha1</vt:lpstr>
      <vt:lpstr>FIN</vt:lpstr>
      <vt:lpstr>GAR</vt:lpstr>
      <vt:lpstr>PIS</vt:lpstr>
      <vt:lpstr>TRANSP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Morais</dc:creator>
  <cp:lastModifiedBy>Gabriel Morais</cp:lastModifiedBy>
  <cp:lastPrinted>2025-09-03T18:25:51Z</cp:lastPrinted>
  <dcterms:created xsi:type="dcterms:W3CDTF">2025-09-03T18:22:29Z</dcterms:created>
  <dcterms:modified xsi:type="dcterms:W3CDTF">2025-09-03T18:27:37Z</dcterms:modified>
</cp:coreProperties>
</file>